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450" yWindow="15" windowWidth="11040" windowHeight="7230"/>
  </bookViews>
  <sheets>
    <sheet name="108普資訊科" sheetId="1" r:id="rId1"/>
  </sheets>
  <calcPr calcId="145621"/>
</workbook>
</file>

<file path=xl/calcChain.xml><?xml version="1.0" encoding="utf-8"?>
<calcChain xmlns="http://schemas.openxmlformats.org/spreadsheetml/2006/main">
  <c r="P40" i="1" l="1"/>
  <c r="Y2" i="1" l="1"/>
  <c r="U2" i="1"/>
  <c r="AA25" i="1"/>
  <c r="R46" i="1" s="1"/>
  <c r="D25" i="1"/>
  <c r="R51" i="1" s="1"/>
  <c r="L55" i="1" l="1"/>
  <c r="E25" i="1"/>
  <c r="AA13" i="1"/>
  <c r="F46" i="1" s="1"/>
  <c r="Q2" i="1" l="1"/>
  <c r="AA15" i="1"/>
  <c r="I46" i="1" s="1"/>
  <c r="T46" i="1" s="1"/>
  <c r="AA22" i="1"/>
  <c r="P46" i="1" s="1"/>
  <c r="AA19" i="1"/>
  <c r="N46" i="1" s="1"/>
  <c r="AA18" i="1"/>
  <c r="L46" i="1" s="1"/>
  <c r="AA17" i="1"/>
  <c r="AA4" i="1"/>
  <c r="D4" i="1"/>
  <c r="F40" i="1" s="1"/>
  <c r="D22" i="1"/>
  <c r="P51" i="1" s="1"/>
  <c r="D19" i="1"/>
  <c r="D15" i="1"/>
  <c r="I51" i="1" s="1"/>
  <c r="D13" i="1"/>
  <c r="I40" i="1" l="1"/>
  <c r="F51" i="1"/>
  <c r="N51" i="1"/>
  <c r="I55" i="1"/>
  <c r="L40" i="1"/>
  <c r="O40" i="1" s="1"/>
  <c r="F55" i="1"/>
  <c r="N55" i="1" s="1"/>
  <c r="P55" i="1" s="1"/>
  <c r="E13" i="1"/>
  <c r="E4" i="1"/>
  <c r="E15" i="1"/>
  <c r="E19" i="1"/>
  <c r="E22" i="1"/>
  <c r="Z31" i="1"/>
  <c r="X59" i="1" s="1"/>
  <c r="V31" i="1"/>
  <c r="T59" i="1" s="1"/>
  <c r="R31" i="1"/>
  <c r="P59" i="1" s="1"/>
  <c r="N31" i="1"/>
  <c r="L59" i="1" s="1"/>
  <c r="K31" i="1"/>
  <c r="I59" i="1" s="1"/>
  <c r="H31" i="1"/>
  <c r="F59" i="1" s="1"/>
  <c r="D18" i="1"/>
  <c r="D17" i="1"/>
  <c r="E17" i="1" s="1"/>
  <c r="M2" i="1"/>
  <c r="J2" i="1"/>
  <c r="G2" i="1"/>
  <c r="L51" i="1" l="1"/>
  <c r="T51" i="1" s="1"/>
  <c r="U51" i="1" s="1"/>
  <c r="AA1" i="1"/>
  <c r="AA59" i="1"/>
  <c r="AC59" i="1" s="1"/>
  <c r="E18" i="1"/>
  <c r="AA2" i="1"/>
</calcChain>
</file>

<file path=xl/sharedStrings.xml><?xml version="1.0" encoding="utf-8"?>
<sst xmlns="http://schemas.openxmlformats.org/spreadsheetml/2006/main" count="199" uniqueCount="106">
  <si>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</si>
  <si>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</si>
  <si>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</si>
  <si>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</si>
  <si>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</si>
  <si>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</si>
  <si>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</si>
  <si>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</si>
  <si>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</si>
  <si>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歷史</t>
    <phoneticPr fontId="1" type="noConversion"/>
  </si>
  <si>
    <t>地理</t>
    <phoneticPr fontId="1" type="noConversion"/>
  </si>
  <si>
    <t>公民與社會</t>
    <phoneticPr fontId="1" type="noConversion"/>
  </si>
  <si>
    <t>物理</t>
    <phoneticPr fontId="1" type="noConversion"/>
  </si>
  <si>
    <t>化學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</si>
  <si>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</si>
  <si>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</si>
  <si>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</si>
  <si>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資訊科技</t>
    <phoneticPr fontId="1" type="noConversion"/>
  </si>
  <si>
    <t>健康與護理</t>
    <phoneticPr fontId="1" type="noConversion"/>
  </si>
  <si>
    <t>體育</t>
    <phoneticPr fontId="1" type="noConversion"/>
  </si>
  <si>
    <t>課目</t>
    <phoneticPr fontId="1" type="noConversion"/>
  </si>
  <si>
    <t>學分</t>
    <phoneticPr fontId="1" type="noConversion"/>
  </si>
  <si>
    <t>公民與社會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</si>
  <si>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</si>
  <si>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</si>
  <si>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</si>
  <si>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</si>
  <si>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>108課綱適用</t>
    <phoneticPr fontId="1" type="noConversion"/>
  </si>
  <si>
    <t>全民國防教育</t>
    <phoneticPr fontId="1" type="noConversion"/>
  </si>
  <si>
    <t>課綱
學分</t>
    <phoneticPr fontId="1" type="noConversion"/>
  </si>
  <si>
    <t>總計
實得
學分</t>
    <phoneticPr fontId="1" type="noConversion"/>
  </si>
  <si>
    <t>部定必修100</t>
    <phoneticPr fontId="1" type="noConversion"/>
  </si>
  <si>
    <t>校定必修27</t>
    <phoneticPr fontId="1" type="noConversion"/>
  </si>
  <si>
    <t>校定選修33</t>
    <phoneticPr fontId="1" type="noConversion"/>
  </si>
  <si>
    <t xml:space="preserve">基本電學 </t>
    <phoneticPr fontId="1" type="noConversion"/>
  </si>
  <si>
    <t>電子學</t>
    <phoneticPr fontId="1" type="noConversion"/>
  </si>
  <si>
    <t xml:space="preserve">數位邏輯設計 </t>
    <phoneticPr fontId="1" type="noConversion"/>
  </si>
  <si>
    <t>微處理機</t>
    <phoneticPr fontId="1" type="noConversion"/>
  </si>
  <si>
    <t xml:space="preserve">基本電學實習 </t>
    <phoneticPr fontId="1" type="noConversion"/>
  </si>
  <si>
    <t xml:space="preserve">電子學實習 </t>
    <phoneticPr fontId="1" type="noConversion"/>
  </si>
  <si>
    <t>程式設計實習</t>
    <phoneticPr fontId="1" type="noConversion"/>
  </si>
  <si>
    <t>可程式邏輯設計實習</t>
    <phoneticPr fontId="1" type="noConversion"/>
  </si>
  <si>
    <t>單晶片微處理機實習</t>
    <phoneticPr fontId="1" type="noConversion"/>
  </si>
  <si>
    <t xml:space="preserve">行動裝置應用實習 </t>
    <phoneticPr fontId="1" type="noConversion"/>
  </si>
  <si>
    <t xml:space="preserve">微電腦應用實習 </t>
    <phoneticPr fontId="1" type="noConversion"/>
  </si>
  <si>
    <t xml:space="preserve">介面電路控制實習 </t>
    <phoneticPr fontId="1" type="noConversion"/>
  </si>
  <si>
    <t>數學</t>
    <phoneticPr fontId="1" type="noConversion"/>
  </si>
  <si>
    <t>工業電子實習</t>
    <phoneticPr fontId="1" type="noConversion"/>
  </si>
  <si>
    <t xml:space="preserve">電腦硬體裝修實習 </t>
    <phoneticPr fontId="1" type="noConversion"/>
  </si>
  <si>
    <t xml:space="preserve">程式語言實習 </t>
    <phoneticPr fontId="1" type="noConversion"/>
  </si>
  <si>
    <t>專題實作</t>
    <phoneticPr fontId="1" type="noConversion"/>
  </si>
  <si>
    <t xml:space="preserve">電腦軟體應用實習 </t>
    <phoneticPr fontId="1" type="noConversion"/>
  </si>
  <si>
    <t>電子電路概論</t>
    <phoneticPr fontId="1" type="noConversion"/>
  </si>
  <si>
    <t>數位電子學</t>
    <phoneticPr fontId="1" type="noConversion"/>
  </si>
  <si>
    <t xml:space="preserve">物聯網應用實習 </t>
    <phoneticPr fontId="1" type="noConversion"/>
  </si>
  <si>
    <t xml:space="preserve">網頁設計實習 </t>
    <phoneticPr fontId="1" type="noConversion"/>
  </si>
  <si>
    <t xml:space="preserve">通訊與網路實習 </t>
    <phoneticPr fontId="1" type="noConversion"/>
  </si>
  <si>
    <t xml:space="preserve">智慧居家監控實習 </t>
    <phoneticPr fontId="1" type="noConversion"/>
  </si>
  <si>
    <t xml:space="preserve">電腦水冷改裝實習 </t>
    <phoneticPr fontId="1" type="noConversion"/>
  </si>
  <si>
    <t xml:space="preserve">遠端控制實習 </t>
    <phoneticPr fontId="1" type="noConversion"/>
  </si>
  <si>
    <t xml:space="preserve">車輛電路實習  </t>
    <phoneticPr fontId="1" type="noConversion"/>
  </si>
  <si>
    <t>2選1</t>
    <phoneticPr fontId="1" type="noConversion"/>
  </si>
  <si>
    <t xml:space="preserve">遊戲開發實務 </t>
    <phoneticPr fontId="1" type="noConversion"/>
  </si>
  <si>
    <t xml:space="preserve">套裝軟體應用 </t>
    <phoneticPr fontId="1" type="noConversion"/>
  </si>
  <si>
    <t>1.部定必修科目均須修習且至少85%及格</t>
    <phoneticPr fontId="1" type="noConversion"/>
  </si>
  <si>
    <t>A一般
60</t>
    <phoneticPr fontId="1" type="noConversion"/>
  </si>
  <si>
    <t>B專業
15</t>
    <phoneticPr fontId="1" type="noConversion"/>
  </si>
  <si>
    <t>C實習
25</t>
    <phoneticPr fontId="1" type="noConversion"/>
  </si>
  <si>
    <t>A</t>
    <phoneticPr fontId="1" type="noConversion"/>
  </si>
  <si>
    <t>+</t>
    <phoneticPr fontId="1" type="noConversion"/>
  </si>
  <si>
    <t>B</t>
    <phoneticPr fontId="1" type="noConversion"/>
  </si>
  <si>
    <t>C</t>
    <phoneticPr fontId="1" type="noConversion"/>
  </si>
  <si>
    <t>試算
1.</t>
    <phoneticPr fontId="1" type="noConversion"/>
  </si>
  <si>
    <t>2.專業及實習科目至少須修習80學分並至少60學分以上,含實習及格學分數至少30學分以上及格。</t>
    <phoneticPr fontId="1" type="noConversion"/>
  </si>
  <si>
    <t>D一般7</t>
    <phoneticPr fontId="1" type="noConversion"/>
  </si>
  <si>
    <t>E專業0</t>
    <phoneticPr fontId="1" type="noConversion"/>
  </si>
  <si>
    <t>F實習20</t>
    <phoneticPr fontId="1" type="noConversion"/>
  </si>
  <si>
    <t>G專業4</t>
    <phoneticPr fontId="1" type="noConversion"/>
  </si>
  <si>
    <t>H實習29</t>
    <phoneticPr fontId="1" type="noConversion"/>
  </si>
  <si>
    <t>3.畢業學分數:160學分</t>
    <phoneticPr fontId="1" type="noConversion"/>
  </si>
  <si>
    <t>=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</si>
  <si>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</si>
  <si>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</si>
  <si>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</si>
  <si>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</si>
  <si>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一上實得學分數</t>
    <phoneticPr fontId="1" type="noConversion"/>
  </si>
  <si>
    <t>一下實得學分數</t>
    <phoneticPr fontId="1" type="noConversion"/>
  </si>
  <si>
    <t>二上實得學分數</t>
    <phoneticPr fontId="1" type="noConversion"/>
  </si>
  <si>
    <t>二嚇實得學分數</t>
    <phoneticPr fontId="1" type="noConversion"/>
  </si>
  <si>
    <t>三上實得學分數</t>
    <phoneticPr fontId="1" type="noConversion"/>
  </si>
  <si>
    <t>三下得學分數</t>
    <phoneticPr fontId="1" type="noConversion"/>
  </si>
  <si>
    <t>試算
2_1</t>
    <phoneticPr fontId="1" type="noConversion"/>
  </si>
  <si>
    <t>試算
2_2</t>
    <phoneticPr fontId="1" type="noConversion"/>
  </si>
  <si>
    <t>試算
2_3</t>
    <phoneticPr fontId="1" type="noConversion"/>
  </si>
  <si>
    <t>試算
3</t>
    <phoneticPr fontId="1" type="noConversion"/>
  </si>
  <si>
    <t>2_1B+C+E+F+G+H業及實習科目至少須修習80學分</t>
    <phoneticPr fontId="1" type="noConversion"/>
  </si>
  <si>
    <t>2_3 C+F+H 實習及格學分數至少45學分以上及格。</t>
    <phoneticPr fontId="1" type="noConversion"/>
  </si>
  <si>
    <t>2_2 B+C+E+F+G+H專業及實習科目至少須修習80學分至少60學分以上</t>
    <phoneticPr fontId="1" type="noConversion"/>
  </si>
  <si>
    <t>試算
審核
(一)</t>
    <phoneticPr fontId="1" type="noConversion"/>
  </si>
  <si>
    <t>試算審核</t>
    <phoneticPr fontId="1" type="noConversion"/>
  </si>
  <si>
    <t>試算
審核</t>
    <phoneticPr fontId="1" type="noConversion"/>
  </si>
  <si>
    <t>畢業審核第一大區</t>
    <phoneticPr fontId="1" type="noConversion"/>
  </si>
  <si>
    <t>普通班資訊科  108入學 110畢業適用  111.05.11</t>
    <phoneticPr fontId="1" type="noConversion"/>
  </si>
  <si>
    <t>畢業審核第二大區</t>
    <phoneticPr fontId="1" type="noConversion"/>
  </si>
  <si>
    <r>
      <t>第一大區審核部分項目未通過者，
但第二大區全部項目(四項)通過，</t>
    </r>
    <r>
      <rPr>
        <sz val="20"/>
        <color rgb="FFFF0000"/>
        <rFont val="標楷體"/>
        <family val="4"/>
        <charset val="136"/>
      </rPr>
      <t>視為畢業生.</t>
    </r>
    <phoneticPr fontId="1" type="noConversion"/>
  </si>
  <si>
    <t>A+B+C:至少100學分及格(部定學分數:117*85%)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</si>
</sst>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8" tint="-0.249977111117893"/>
      <name val="標楷體"/>
      <family val="4"/>
      <charset val="136"/>
    </font>
    <font>
      <sz val="12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5" fillId="5" borderId="5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0"/>
  <sheetViews>
    <sheetView tabSelected="1" zoomScale="48" zoomScaleNormal="48" workbookViewId="0">
      <pane ySplit="3" topLeftCell="A4" activePane="bottomLeft" state="frozen"/>
      <selection pane="bottomLeft" activeCell="H4" sqref="H4"/>
    </sheetView>
  </sheetViews>
  <sheetFormatPr defaultRowHeight="16.5" x14ac:dyDescent="0.25"/>
  <cols>
    <col min="1" max="1" width="3" style="1" customWidth="1"/>
    <col min="2" max="2" width="9.375" style="1" customWidth="1"/>
    <col min="3" max="3" width="8.875" style="1" bestFit="1" customWidth="1"/>
    <col min="4" max="4" width="6.625" style="1" bestFit="1" customWidth="1"/>
    <col min="5" max="5" width="9.5" style="17" bestFit="1" customWidth="1"/>
    <col min="6" max="6" width="24" style="1" customWidth="1"/>
    <col min="7" max="7" width="6" style="1" bestFit="1" customWidth="1"/>
    <col min="8" max="8" width="6.625" style="1" customWidth="1"/>
    <col min="9" max="9" width="24" style="1" customWidth="1"/>
    <col min="10" max="10" width="6" style="1" bestFit="1" customWidth="1"/>
    <col min="11" max="11" width="6.625" style="1" customWidth="1"/>
    <col min="12" max="12" width="24" style="1" customWidth="1"/>
    <col min="13" max="13" width="6" style="1" bestFit="1" customWidth="1"/>
    <col min="14" max="14" width="6.625" style="1" customWidth="1"/>
    <col min="15" max="15" width="6" style="1" bestFit="1" customWidth="1"/>
    <col min="16" max="16" width="15.5" style="1" bestFit="1" customWidth="1"/>
    <col min="17" max="17" width="6" style="1" bestFit="1" customWidth="1"/>
    <col min="18" max="18" width="6.625" style="1" customWidth="1"/>
    <col min="19" max="19" width="6" style="1" bestFit="1" customWidth="1"/>
    <col min="20" max="20" width="22.875" style="1" bestFit="1" customWidth="1"/>
    <col min="21" max="21" width="6" style="1" bestFit="1" customWidth="1"/>
    <col min="22" max="22" width="6.625" style="1" customWidth="1"/>
    <col min="23" max="23" width="6" style="1" bestFit="1" customWidth="1"/>
    <col min="24" max="24" width="20.5" style="1" bestFit="1" customWidth="1"/>
    <col min="25" max="25" width="6" style="1" bestFit="1" customWidth="1"/>
    <col min="26" max="26" width="6.625" style="1" customWidth="1"/>
    <col min="27" max="27" width="6.875" style="17" bestFit="1" customWidth="1"/>
    <col min="28" max="16384" width="9" style="1"/>
  </cols>
  <sheetData>
    <row r="1" spans="2:27" ht="46.5" customHeight="1" x14ac:dyDescent="0.25">
      <c r="B1" s="85" t="s">
        <v>102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4" t="s">
        <v>27</v>
      </c>
      <c r="X1" s="84"/>
      <c r="Y1" s="84"/>
      <c r="Z1" s="84"/>
      <c r="AA1" s="1" t="str">
        <f>IF(SUM(G2+J2+M2+Q2+U2+Y2)=SUM(AA4:AA30),"符合","有誤")</f>
        <v>符合</v>
      </c>
    </row>
    <row r="2" spans="2:27" ht="32.25" customHeight="1" x14ac:dyDescent="0.25">
      <c r="B2" s="144" t="s">
        <v>101</v>
      </c>
      <c r="C2" s="144"/>
      <c r="D2" s="144"/>
      <c r="E2" s="144"/>
      <c r="F2" s="18" t="s">
        <v>0</v>
      </c>
      <c r="G2" s="18">
        <f>SUM(G4:G30)</f>
        <v>32</v>
      </c>
      <c r="H2" s="18"/>
      <c r="I2" s="18" t="s">
        <v>1</v>
      </c>
      <c r="J2" s="18">
        <f>SUM(J4:J30)</f>
        <v>32</v>
      </c>
      <c r="K2" s="18"/>
      <c r="L2" s="18" t="s">
        <v>2</v>
      </c>
      <c r="M2" s="18">
        <f>SUM(M4:M30)</f>
        <v>31</v>
      </c>
      <c r="N2" s="18"/>
      <c r="O2" s="92" t="s">
        <v>3</v>
      </c>
      <c r="P2" s="92"/>
      <c r="Q2" s="18">
        <f>SUM(Q4:Q30)-3</f>
        <v>31</v>
      </c>
      <c r="R2" s="18"/>
      <c r="S2" s="92" t="s">
        <v>4</v>
      </c>
      <c r="T2" s="92"/>
      <c r="U2" s="18">
        <f>SUM(U4:U30)</f>
        <v>30</v>
      </c>
      <c r="V2" s="18"/>
      <c r="W2" s="92" t="s">
        <v>5</v>
      </c>
      <c r="X2" s="92"/>
      <c r="Y2" s="18">
        <f>SUM(Y4:Y30)</f>
        <v>30</v>
      </c>
      <c r="Z2" s="18"/>
      <c r="AA2" s="18">
        <f>G2+J2+M2+Q2+U2+Y2</f>
        <v>186</v>
      </c>
    </row>
    <row r="3" spans="2:27" ht="50.25" thickBot="1" x14ac:dyDescent="0.3">
      <c r="B3" s="18"/>
      <c r="C3" s="2" t="s">
        <v>26</v>
      </c>
      <c r="D3" s="3" t="s">
        <v>30</v>
      </c>
      <c r="E3" s="20" t="s">
        <v>98</v>
      </c>
      <c r="F3" s="18" t="s">
        <v>20</v>
      </c>
      <c r="G3" s="18" t="s">
        <v>21</v>
      </c>
      <c r="H3" s="19" t="s">
        <v>24</v>
      </c>
      <c r="I3" s="18" t="s">
        <v>20</v>
      </c>
      <c r="J3" s="18" t="s">
        <v>21</v>
      </c>
      <c r="K3" s="19" t="s">
        <v>25</v>
      </c>
      <c r="L3" s="18" t="s">
        <v>20</v>
      </c>
      <c r="M3" s="18" t="s">
        <v>21</v>
      </c>
      <c r="N3" s="19" t="s">
        <v>25</v>
      </c>
      <c r="O3" s="78" t="s">
        <v>20</v>
      </c>
      <c r="P3" s="78"/>
      <c r="Q3" s="18" t="s">
        <v>21</v>
      </c>
      <c r="R3" s="19" t="s">
        <v>25</v>
      </c>
      <c r="S3" s="78" t="s">
        <v>20</v>
      </c>
      <c r="T3" s="78"/>
      <c r="U3" s="18" t="s">
        <v>21</v>
      </c>
      <c r="V3" s="19" t="s">
        <v>25</v>
      </c>
      <c r="W3" s="78" t="s">
        <v>20</v>
      </c>
      <c r="X3" s="78"/>
      <c r="Y3" s="18" t="s">
        <v>21</v>
      </c>
      <c r="Z3" s="19" t="s">
        <v>25</v>
      </c>
      <c r="AA3" s="22" t="s">
        <v>29</v>
      </c>
    </row>
    <row r="4" spans="2:27" ht="28.5" customHeight="1" x14ac:dyDescent="0.25">
      <c r="B4" s="81" t="s">
        <v>31</v>
      </c>
      <c r="C4" s="123" t="s">
        <v>65</v>
      </c>
      <c r="D4" s="86">
        <f>SUM(H4:H12,K4:K12,N4:N12,R4:R12,V4:V12,Z4:Z12,)</f>
        <v>0</v>
      </c>
      <c r="E4" s="146" t="str">
        <f>IF(D4=0," ",IF(D4&gt;=60,"通過","未通過"))</f>
        <v xml:space="preserve"> </v>
      </c>
      <c r="F4" s="57" t="s">
        <v>6</v>
      </c>
      <c r="G4" s="58">
        <v>3</v>
      </c>
      <c r="H4" s="59"/>
      <c r="I4" s="58" t="s">
        <v>6</v>
      </c>
      <c r="J4" s="58">
        <v>3</v>
      </c>
      <c r="K4" s="59"/>
      <c r="L4" s="58" t="s">
        <v>6</v>
      </c>
      <c r="M4" s="58">
        <v>3</v>
      </c>
      <c r="N4" s="59"/>
      <c r="O4" s="93" t="s">
        <v>6</v>
      </c>
      <c r="P4" s="93"/>
      <c r="Q4" s="58">
        <v>3</v>
      </c>
      <c r="R4" s="59"/>
      <c r="S4" s="93" t="s">
        <v>6</v>
      </c>
      <c r="T4" s="93"/>
      <c r="U4" s="58">
        <v>2</v>
      </c>
      <c r="V4" s="59"/>
      <c r="W4" s="93" t="s">
        <v>6</v>
      </c>
      <c r="X4" s="93"/>
      <c r="Y4" s="58">
        <v>2</v>
      </c>
      <c r="Z4" s="23"/>
      <c r="AA4" s="126">
        <f>SUM(G4:G12,J4:J12,M4:M12,Q4:Q12,U4:U12,Y4:Y12)</f>
        <v>72</v>
      </c>
    </row>
    <row r="5" spans="2:27" ht="28.5" customHeight="1" x14ac:dyDescent="0.25">
      <c r="B5" s="82"/>
      <c r="C5" s="124"/>
      <c r="D5" s="116"/>
      <c r="E5" s="147"/>
      <c r="F5" s="60" t="s">
        <v>7</v>
      </c>
      <c r="G5" s="61">
        <v>2</v>
      </c>
      <c r="H5" s="62"/>
      <c r="I5" s="61" t="s">
        <v>7</v>
      </c>
      <c r="J5" s="61">
        <v>2</v>
      </c>
      <c r="K5" s="62"/>
      <c r="L5" s="61" t="s">
        <v>7</v>
      </c>
      <c r="M5" s="61">
        <v>2</v>
      </c>
      <c r="N5" s="62"/>
      <c r="O5" s="89" t="s">
        <v>7</v>
      </c>
      <c r="P5" s="89"/>
      <c r="Q5" s="61">
        <v>2</v>
      </c>
      <c r="R5" s="62"/>
      <c r="S5" s="89" t="s">
        <v>7</v>
      </c>
      <c r="T5" s="89"/>
      <c r="U5" s="61">
        <v>2</v>
      </c>
      <c r="V5" s="62"/>
      <c r="W5" s="89" t="s">
        <v>7</v>
      </c>
      <c r="X5" s="89"/>
      <c r="Y5" s="61">
        <v>2</v>
      </c>
      <c r="Z5" s="24"/>
      <c r="AA5" s="155"/>
    </row>
    <row r="6" spans="2:27" ht="28.5" customHeight="1" x14ac:dyDescent="0.25">
      <c r="B6" s="82"/>
      <c r="C6" s="124"/>
      <c r="D6" s="116"/>
      <c r="E6" s="147"/>
      <c r="F6" s="60" t="s">
        <v>8</v>
      </c>
      <c r="G6" s="61">
        <v>4</v>
      </c>
      <c r="H6" s="62"/>
      <c r="I6" s="61" t="s">
        <v>8</v>
      </c>
      <c r="J6" s="61">
        <v>4</v>
      </c>
      <c r="K6" s="62"/>
      <c r="L6" s="61" t="s">
        <v>10</v>
      </c>
      <c r="M6" s="61">
        <v>1</v>
      </c>
      <c r="N6" s="62"/>
      <c r="O6" s="89" t="s">
        <v>10</v>
      </c>
      <c r="P6" s="89"/>
      <c r="Q6" s="61">
        <v>1</v>
      </c>
      <c r="R6" s="62"/>
      <c r="S6" s="89" t="s">
        <v>22</v>
      </c>
      <c r="T6" s="89"/>
      <c r="U6" s="61">
        <v>1</v>
      </c>
      <c r="V6" s="62"/>
      <c r="W6" s="89" t="s">
        <v>11</v>
      </c>
      <c r="X6" s="89"/>
      <c r="Y6" s="61">
        <v>1</v>
      </c>
      <c r="Z6" s="24"/>
      <c r="AA6" s="155"/>
    </row>
    <row r="7" spans="2:27" ht="28.5" customHeight="1" x14ac:dyDescent="0.25">
      <c r="B7" s="82"/>
      <c r="C7" s="124"/>
      <c r="D7" s="116"/>
      <c r="E7" s="147"/>
      <c r="F7" s="60" t="s">
        <v>9</v>
      </c>
      <c r="G7" s="61">
        <v>1</v>
      </c>
      <c r="H7" s="62"/>
      <c r="I7" s="61" t="s">
        <v>9</v>
      </c>
      <c r="J7" s="61">
        <v>1</v>
      </c>
      <c r="K7" s="62"/>
      <c r="L7" s="61" t="s">
        <v>13</v>
      </c>
      <c r="M7" s="61">
        <v>1</v>
      </c>
      <c r="N7" s="62"/>
      <c r="O7" s="89" t="s">
        <v>13</v>
      </c>
      <c r="P7" s="89"/>
      <c r="Q7" s="61">
        <v>1</v>
      </c>
      <c r="R7" s="62"/>
      <c r="S7" s="89" t="s">
        <v>16</v>
      </c>
      <c r="T7" s="89"/>
      <c r="U7" s="61">
        <v>1</v>
      </c>
      <c r="V7" s="62"/>
      <c r="W7" s="89" t="s">
        <v>16</v>
      </c>
      <c r="X7" s="89"/>
      <c r="Y7" s="61">
        <v>1</v>
      </c>
      <c r="Z7" s="24"/>
      <c r="AA7" s="155"/>
    </row>
    <row r="8" spans="2:27" ht="28.5" customHeight="1" x14ac:dyDescent="0.25">
      <c r="B8" s="82"/>
      <c r="C8" s="124"/>
      <c r="D8" s="116"/>
      <c r="E8" s="147"/>
      <c r="F8" s="60" t="s">
        <v>12</v>
      </c>
      <c r="G8" s="61">
        <v>2</v>
      </c>
      <c r="H8" s="62"/>
      <c r="I8" s="61" t="s">
        <v>12</v>
      </c>
      <c r="J8" s="61">
        <v>2</v>
      </c>
      <c r="K8" s="62"/>
      <c r="L8" s="61" t="s">
        <v>14</v>
      </c>
      <c r="M8" s="61">
        <v>1</v>
      </c>
      <c r="N8" s="62"/>
      <c r="O8" s="89" t="s">
        <v>14</v>
      </c>
      <c r="P8" s="89"/>
      <c r="Q8" s="61">
        <v>1</v>
      </c>
      <c r="R8" s="62"/>
      <c r="S8" s="89"/>
      <c r="T8" s="89"/>
      <c r="U8" s="61"/>
      <c r="V8" s="62"/>
      <c r="W8" s="89"/>
      <c r="X8" s="89"/>
      <c r="Y8" s="61"/>
      <c r="Z8" s="24"/>
      <c r="AA8" s="155"/>
    </row>
    <row r="9" spans="2:27" ht="28.5" customHeight="1" x14ac:dyDescent="0.25">
      <c r="B9" s="82"/>
      <c r="C9" s="124"/>
      <c r="D9" s="116"/>
      <c r="E9" s="147"/>
      <c r="F9" s="60" t="s">
        <v>18</v>
      </c>
      <c r="G9" s="61">
        <v>1</v>
      </c>
      <c r="H9" s="62"/>
      <c r="I9" s="61" t="s">
        <v>18</v>
      </c>
      <c r="J9" s="61">
        <v>1</v>
      </c>
      <c r="K9" s="62"/>
      <c r="L9" s="61" t="s">
        <v>15</v>
      </c>
      <c r="M9" s="61">
        <v>1</v>
      </c>
      <c r="N9" s="62"/>
      <c r="O9" s="89" t="s">
        <v>15</v>
      </c>
      <c r="P9" s="89"/>
      <c r="Q9" s="61">
        <v>1</v>
      </c>
      <c r="R9" s="62"/>
      <c r="S9" s="89"/>
      <c r="T9" s="89"/>
      <c r="U9" s="61"/>
      <c r="V9" s="62"/>
      <c r="W9" s="89"/>
      <c r="X9" s="89"/>
      <c r="Y9" s="61"/>
      <c r="Z9" s="24"/>
      <c r="AA9" s="155"/>
    </row>
    <row r="10" spans="2:27" ht="28.5" customHeight="1" x14ac:dyDescent="0.25">
      <c r="B10" s="82"/>
      <c r="C10" s="124"/>
      <c r="D10" s="116"/>
      <c r="E10" s="147"/>
      <c r="F10" s="60" t="s">
        <v>17</v>
      </c>
      <c r="G10" s="61">
        <v>2</v>
      </c>
      <c r="H10" s="62"/>
      <c r="I10" s="61"/>
      <c r="J10" s="61"/>
      <c r="K10" s="62"/>
      <c r="L10" s="61"/>
      <c r="M10" s="61"/>
      <c r="N10" s="62"/>
      <c r="O10" s="89"/>
      <c r="P10" s="89"/>
      <c r="Q10" s="61"/>
      <c r="R10" s="62"/>
      <c r="S10" s="89"/>
      <c r="T10" s="89"/>
      <c r="U10" s="61"/>
      <c r="V10" s="62"/>
      <c r="W10" s="89"/>
      <c r="X10" s="89"/>
      <c r="Y10" s="61"/>
      <c r="Z10" s="24"/>
      <c r="AA10" s="155"/>
    </row>
    <row r="11" spans="2:27" s="17" customFormat="1" ht="28.5" customHeight="1" x14ac:dyDescent="0.25">
      <c r="B11" s="82"/>
      <c r="C11" s="124"/>
      <c r="D11" s="116"/>
      <c r="E11" s="147"/>
      <c r="F11" s="60" t="s">
        <v>28</v>
      </c>
      <c r="G11" s="61">
        <v>1</v>
      </c>
      <c r="H11" s="62"/>
      <c r="I11" s="61" t="s">
        <v>28</v>
      </c>
      <c r="J11" s="61">
        <v>1</v>
      </c>
      <c r="K11" s="62"/>
      <c r="L11" s="61"/>
      <c r="M11" s="61"/>
      <c r="N11" s="62"/>
      <c r="O11" s="89"/>
      <c r="P11" s="89"/>
      <c r="Q11" s="61"/>
      <c r="R11" s="62"/>
      <c r="S11" s="89"/>
      <c r="T11" s="89"/>
      <c r="U11" s="61"/>
      <c r="V11" s="62"/>
      <c r="W11" s="89"/>
      <c r="X11" s="89"/>
      <c r="Y11" s="61"/>
      <c r="Z11" s="24"/>
      <c r="AA11" s="155"/>
    </row>
    <row r="12" spans="2:27" ht="28.5" customHeight="1" thickBot="1" x14ac:dyDescent="0.3">
      <c r="B12" s="82"/>
      <c r="C12" s="125"/>
      <c r="D12" s="87"/>
      <c r="E12" s="148"/>
      <c r="F12" s="63" t="s">
        <v>19</v>
      </c>
      <c r="G12" s="64">
        <v>2</v>
      </c>
      <c r="H12" s="65"/>
      <c r="I12" s="64" t="s">
        <v>19</v>
      </c>
      <c r="J12" s="64">
        <v>2</v>
      </c>
      <c r="K12" s="65"/>
      <c r="L12" s="64" t="s">
        <v>19</v>
      </c>
      <c r="M12" s="64">
        <v>2</v>
      </c>
      <c r="N12" s="65"/>
      <c r="O12" s="91" t="s">
        <v>19</v>
      </c>
      <c r="P12" s="91"/>
      <c r="Q12" s="64">
        <v>2</v>
      </c>
      <c r="R12" s="65"/>
      <c r="S12" s="91" t="s">
        <v>19</v>
      </c>
      <c r="T12" s="91"/>
      <c r="U12" s="64">
        <v>2</v>
      </c>
      <c r="V12" s="65"/>
      <c r="W12" s="91" t="s">
        <v>19</v>
      </c>
      <c r="X12" s="91"/>
      <c r="Y12" s="64">
        <v>2</v>
      </c>
      <c r="Z12" s="25"/>
      <c r="AA12" s="128"/>
    </row>
    <row r="13" spans="2:27" ht="28.5" customHeight="1" x14ac:dyDescent="0.25">
      <c r="B13" s="82"/>
      <c r="C13" s="123" t="s">
        <v>66</v>
      </c>
      <c r="D13" s="86">
        <f>SUM(H13:H14,K13:K14,N13:N14,R13:R14,V13:V14,Z13:Z14)</f>
        <v>0</v>
      </c>
      <c r="E13" s="146" t="str">
        <f>IF(D13=0," ",IF(D13&gt;=15,"通過","未通過"))</f>
        <v xml:space="preserve"> </v>
      </c>
      <c r="F13" s="4" t="s">
        <v>34</v>
      </c>
      <c r="G13" s="27">
        <v>3</v>
      </c>
      <c r="H13" s="23"/>
      <c r="I13" s="27" t="s">
        <v>34</v>
      </c>
      <c r="J13" s="27">
        <v>3</v>
      </c>
      <c r="K13" s="23"/>
      <c r="L13" s="27" t="s">
        <v>35</v>
      </c>
      <c r="M13" s="27">
        <v>3</v>
      </c>
      <c r="N13" s="23"/>
      <c r="O13" s="90" t="s">
        <v>35</v>
      </c>
      <c r="P13" s="90"/>
      <c r="Q13" s="27">
        <v>3</v>
      </c>
      <c r="R13" s="23"/>
      <c r="S13" s="90"/>
      <c r="T13" s="90"/>
      <c r="U13" s="27"/>
      <c r="V13" s="23"/>
      <c r="W13" s="90"/>
      <c r="X13" s="90"/>
      <c r="Y13" s="27"/>
      <c r="Z13" s="23"/>
      <c r="AA13" s="126">
        <f>SUM(G13:G14,J13:J14,M13:M14,Q13:Q14,U13:U14,Y13:Y14,)</f>
        <v>18</v>
      </c>
    </row>
    <row r="14" spans="2:27" ht="28.5" customHeight="1" thickBot="1" x14ac:dyDescent="0.3">
      <c r="B14" s="82"/>
      <c r="C14" s="125"/>
      <c r="D14" s="87"/>
      <c r="E14" s="148"/>
      <c r="F14" s="48"/>
      <c r="G14" s="49"/>
      <c r="H14" s="50"/>
      <c r="I14" s="49"/>
      <c r="J14" s="49"/>
      <c r="K14" s="50"/>
      <c r="L14" s="49" t="s">
        <v>36</v>
      </c>
      <c r="M14" s="49">
        <v>3</v>
      </c>
      <c r="N14" s="50"/>
      <c r="O14" s="94" t="s">
        <v>37</v>
      </c>
      <c r="P14" s="95"/>
      <c r="Q14" s="45">
        <v>3</v>
      </c>
      <c r="R14" s="50"/>
      <c r="S14" s="101"/>
      <c r="T14" s="101"/>
      <c r="U14" s="49"/>
      <c r="V14" s="50"/>
      <c r="W14" s="101"/>
      <c r="X14" s="101"/>
      <c r="Y14" s="49"/>
      <c r="Z14" s="50"/>
      <c r="AA14" s="127"/>
    </row>
    <row r="15" spans="2:27" ht="42.75" customHeight="1" x14ac:dyDescent="0.25">
      <c r="B15" s="82"/>
      <c r="C15" s="123" t="s">
        <v>67</v>
      </c>
      <c r="D15" s="86">
        <f>SUM(H15:H16,K15:K16,N15:N16,R15:R16,V15:V16,Z15:Z16)</f>
        <v>0</v>
      </c>
      <c r="E15" s="146" t="str">
        <f>IF(D15=0," ",IF(D15&gt;=25,"通過","未通過"))</f>
        <v xml:space="preserve"> </v>
      </c>
      <c r="F15" s="4" t="s">
        <v>40</v>
      </c>
      <c r="G15" s="32">
        <v>3</v>
      </c>
      <c r="H15" s="23"/>
      <c r="I15" s="32" t="s">
        <v>38</v>
      </c>
      <c r="J15" s="32">
        <v>3</v>
      </c>
      <c r="K15" s="23"/>
      <c r="L15" s="32" t="s">
        <v>39</v>
      </c>
      <c r="M15" s="32">
        <v>3</v>
      </c>
      <c r="N15" s="23"/>
      <c r="O15" s="90" t="s">
        <v>39</v>
      </c>
      <c r="P15" s="90"/>
      <c r="Q15" s="32">
        <v>3</v>
      </c>
      <c r="R15" s="23"/>
      <c r="S15" s="90" t="s">
        <v>42</v>
      </c>
      <c r="T15" s="90"/>
      <c r="U15" s="32">
        <v>3</v>
      </c>
      <c r="V15" s="23"/>
      <c r="W15" s="100" t="s">
        <v>44</v>
      </c>
      <c r="X15" s="100"/>
      <c r="Y15" s="32">
        <v>3</v>
      </c>
      <c r="Z15" s="23"/>
      <c r="AA15" s="126">
        <f>SUM(G15:G16,J15:J16,M15:M16,Q15:Q16,U15:U16,Y15:Y16,)</f>
        <v>27</v>
      </c>
    </row>
    <row r="16" spans="2:27" ht="28.5" customHeight="1" thickBot="1" x14ac:dyDescent="0.3">
      <c r="B16" s="83"/>
      <c r="C16" s="125"/>
      <c r="D16" s="87"/>
      <c r="E16" s="148"/>
      <c r="F16" s="5"/>
      <c r="G16" s="35"/>
      <c r="H16" s="25"/>
      <c r="I16" s="35"/>
      <c r="J16" s="35"/>
      <c r="K16" s="25"/>
      <c r="L16" s="46" t="s">
        <v>41</v>
      </c>
      <c r="M16" s="46">
        <v>3</v>
      </c>
      <c r="N16" s="47"/>
      <c r="O16" s="103"/>
      <c r="P16" s="103"/>
      <c r="Q16" s="46"/>
      <c r="R16" s="25"/>
      <c r="S16" s="88" t="s">
        <v>43</v>
      </c>
      <c r="T16" s="88"/>
      <c r="U16" s="35">
        <v>3</v>
      </c>
      <c r="V16" s="25"/>
      <c r="W16" s="88" t="s">
        <v>45</v>
      </c>
      <c r="X16" s="88"/>
      <c r="Y16" s="35">
        <v>3</v>
      </c>
      <c r="Z16" s="25"/>
      <c r="AA16" s="128"/>
    </row>
    <row r="17" spans="2:27" ht="28.5" customHeight="1" thickBot="1" x14ac:dyDescent="0.3">
      <c r="B17" s="108" t="s">
        <v>32</v>
      </c>
      <c r="C17" s="6" t="s">
        <v>74</v>
      </c>
      <c r="D17" s="7">
        <f>H17+K17+N17+R17+V17+Z17</f>
        <v>0</v>
      </c>
      <c r="E17" s="21" t="str">
        <f>IF(D17=0," ",IF(D17&gt;=7,"通過","未通過"))</f>
        <v xml:space="preserve"> </v>
      </c>
      <c r="F17" s="8"/>
      <c r="G17" s="28"/>
      <c r="H17" s="26"/>
      <c r="I17" s="28"/>
      <c r="J17" s="28"/>
      <c r="K17" s="26"/>
      <c r="L17" s="28" t="s">
        <v>46</v>
      </c>
      <c r="M17" s="28">
        <v>4</v>
      </c>
      <c r="N17" s="26"/>
      <c r="O17" s="104" t="s">
        <v>46</v>
      </c>
      <c r="P17" s="105"/>
      <c r="Q17" s="28">
        <v>4</v>
      </c>
      <c r="R17" s="26"/>
      <c r="S17" s="80"/>
      <c r="T17" s="80"/>
      <c r="U17" s="28"/>
      <c r="V17" s="26"/>
      <c r="W17" s="80"/>
      <c r="X17" s="80"/>
      <c r="Y17" s="28"/>
      <c r="Z17" s="26"/>
      <c r="AA17" s="31">
        <f>G17+J17+M17+Q17+U17+Y17</f>
        <v>8</v>
      </c>
    </row>
    <row r="18" spans="2:27" ht="28.5" customHeight="1" thickBot="1" x14ac:dyDescent="0.3">
      <c r="B18" s="109"/>
      <c r="C18" s="9" t="s">
        <v>75</v>
      </c>
      <c r="D18" s="7">
        <f>H18+K18+N18+R18+V18+Z18</f>
        <v>0</v>
      </c>
      <c r="E18" s="21" t="str">
        <f>IF(D18=0," ",IFIF(D18&gt;=6,"通過","未通過"))</f>
        <v xml:space="preserve"> </v>
      </c>
      <c r="F18" s="8"/>
      <c r="G18" s="28"/>
      <c r="H18" s="26"/>
      <c r="I18" s="28"/>
      <c r="J18" s="28"/>
      <c r="K18" s="26"/>
      <c r="L18" s="28"/>
      <c r="M18" s="28"/>
      <c r="N18" s="26"/>
      <c r="O18" s="80"/>
      <c r="P18" s="80"/>
      <c r="Q18" s="28"/>
      <c r="R18" s="26"/>
      <c r="S18" s="80"/>
      <c r="T18" s="80"/>
      <c r="U18" s="28"/>
      <c r="V18" s="26"/>
      <c r="W18" s="80"/>
      <c r="X18" s="80"/>
      <c r="Y18" s="28"/>
      <c r="Z18" s="26"/>
      <c r="AA18" s="31">
        <f>G18+J18+M18+Q18+U18+Y18</f>
        <v>0</v>
      </c>
    </row>
    <row r="19" spans="2:27" ht="28.5" customHeight="1" x14ac:dyDescent="0.25">
      <c r="B19" s="109"/>
      <c r="C19" s="117" t="s">
        <v>76</v>
      </c>
      <c r="D19" s="86">
        <f>SUM(H19:H21,K19:K21,N19:N21,R19:R21,V19:V21,Z19:Z21)</f>
        <v>0</v>
      </c>
      <c r="E19" s="146" t="str">
        <f>IF(D19=0," ",IF(D19&gt;=20,"通過","未通過"))</f>
        <v xml:space="preserve"> </v>
      </c>
      <c r="F19" s="10" t="s">
        <v>47</v>
      </c>
      <c r="G19" s="33">
        <v>3</v>
      </c>
      <c r="H19" s="23"/>
      <c r="I19" s="33" t="s">
        <v>47</v>
      </c>
      <c r="J19" s="33">
        <v>3</v>
      </c>
      <c r="K19" s="23"/>
      <c r="L19" s="33" t="s">
        <v>48</v>
      </c>
      <c r="M19" s="33">
        <v>2</v>
      </c>
      <c r="N19" s="23"/>
      <c r="O19" s="79" t="s">
        <v>48</v>
      </c>
      <c r="P19" s="79"/>
      <c r="Q19" s="33">
        <v>2</v>
      </c>
      <c r="R19" s="23"/>
      <c r="S19" s="79" t="s">
        <v>50</v>
      </c>
      <c r="T19" s="79"/>
      <c r="U19" s="33">
        <v>3</v>
      </c>
      <c r="V19" s="23"/>
      <c r="W19" s="79" t="s">
        <v>50</v>
      </c>
      <c r="X19" s="79"/>
      <c r="Y19" s="33">
        <v>3</v>
      </c>
      <c r="Z19" s="23"/>
      <c r="AA19" s="129">
        <f>SUM(G19:G21,J19:J21,M19:M21,Q19:Q21,U19:U21,Y19:Y21,)</f>
        <v>23</v>
      </c>
    </row>
    <row r="20" spans="2:27" s="34" customFormat="1" ht="28.5" customHeight="1" x14ac:dyDescent="0.25">
      <c r="B20" s="109"/>
      <c r="C20" s="118"/>
      <c r="D20" s="114"/>
      <c r="E20" s="147"/>
      <c r="F20" s="51" t="s">
        <v>51</v>
      </c>
      <c r="G20" s="52">
        <v>2</v>
      </c>
      <c r="H20" s="24"/>
      <c r="I20" s="52" t="s">
        <v>51</v>
      </c>
      <c r="J20" s="52">
        <v>2</v>
      </c>
      <c r="K20" s="24"/>
      <c r="L20" s="52"/>
      <c r="M20" s="52"/>
      <c r="N20" s="24"/>
      <c r="O20" s="77"/>
      <c r="P20" s="77"/>
      <c r="Q20" s="52"/>
      <c r="R20" s="24"/>
      <c r="S20" s="77"/>
      <c r="T20" s="77"/>
      <c r="U20" s="52"/>
      <c r="V20" s="24"/>
      <c r="W20" s="77"/>
      <c r="X20" s="77"/>
      <c r="Y20" s="52"/>
      <c r="Z20" s="24"/>
      <c r="AA20" s="130"/>
    </row>
    <row r="21" spans="2:27" ht="28.5" customHeight="1" thickBot="1" x14ac:dyDescent="0.3">
      <c r="B21" s="110"/>
      <c r="C21" s="119"/>
      <c r="D21" s="87"/>
      <c r="E21" s="148"/>
      <c r="F21" s="11"/>
      <c r="G21" s="39"/>
      <c r="H21" s="25"/>
      <c r="I21" s="39" t="s">
        <v>49</v>
      </c>
      <c r="J21" s="39">
        <v>3</v>
      </c>
      <c r="K21" s="25"/>
      <c r="L21" s="39"/>
      <c r="M21" s="39"/>
      <c r="N21" s="25"/>
      <c r="O21" s="98"/>
      <c r="P21" s="98"/>
      <c r="Q21" s="39"/>
      <c r="R21" s="25"/>
      <c r="S21" s="98"/>
      <c r="T21" s="98"/>
      <c r="U21" s="39"/>
      <c r="V21" s="25"/>
      <c r="W21" s="98"/>
      <c r="X21" s="98"/>
      <c r="Y21" s="39"/>
      <c r="Z21" s="25"/>
      <c r="AA21" s="131"/>
    </row>
    <row r="22" spans="2:27" ht="28.5" customHeight="1" x14ac:dyDescent="0.25">
      <c r="B22" s="120" t="s">
        <v>33</v>
      </c>
      <c r="C22" s="111" t="s">
        <v>77</v>
      </c>
      <c r="D22" s="115">
        <f>SUM(H22:H24,K22:K24,N22:N24,R22:R24,V22:V24,Z22:Z24)</f>
        <v>0</v>
      </c>
      <c r="E22" s="149" t="str">
        <f>IF(D22=0," ",IF(D22&gt;=4,"通過","未通過"))</f>
        <v xml:space="preserve"> </v>
      </c>
      <c r="F22" s="12"/>
      <c r="G22" s="30"/>
      <c r="H22" s="23"/>
      <c r="I22" s="30" t="s">
        <v>52</v>
      </c>
      <c r="J22" s="30">
        <v>2</v>
      </c>
      <c r="K22" s="23"/>
      <c r="L22" s="30"/>
      <c r="M22" s="30"/>
      <c r="N22" s="23"/>
      <c r="O22" s="99"/>
      <c r="P22" s="99"/>
      <c r="Q22" s="30"/>
      <c r="R22" s="23"/>
      <c r="S22" s="99" t="s">
        <v>53</v>
      </c>
      <c r="T22" s="99"/>
      <c r="U22" s="30">
        <v>2</v>
      </c>
      <c r="V22" s="23"/>
      <c r="W22" s="99"/>
      <c r="X22" s="99"/>
      <c r="Y22" s="30"/>
      <c r="Z22" s="23"/>
      <c r="AA22" s="132">
        <f>SUM(G22:G24,J22:J24,M22:M24,Q22:Q24,U22:U24,Y22:Y24)</f>
        <v>4</v>
      </c>
    </row>
    <row r="23" spans="2:27" ht="28.5" customHeight="1" x14ac:dyDescent="0.25">
      <c r="B23" s="121"/>
      <c r="C23" s="112"/>
      <c r="D23" s="116"/>
      <c r="E23" s="150"/>
      <c r="F23" s="13"/>
      <c r="G23" s="29"/>
      <c r="H23" s="24"/>
      <c r="I23" s="29"/>
      <c r="J23" s="29"/>
      <c r="K23" s="24"/>
      <c r="L23" s="29"/>
      <c r="M23" s="29"/>
      <c r="N23" s="24"/>
      <c r="O23" s="74"/>
      <c r="P23" s="74"/>
      <c r="Q23" s="29"/>
      <c r="R23" s="24"/>
      <c r="S23" s="74"/>
      <c r="T23" s="74"/>
      <c r="U23" s="29"/>
      <c r="V23" s="24"/>
      <c r="W23" s="74"/>
      <c r="X23" s="74"/>
      <c r="Y23" s="29"/>
      <c r="Z23" s="24"/>
      <c r="AA23" s="133"/>
    </row>
    <row r="24" spans="2:27" ht="28.5" customHeight="1" thickBot="1" x14ac:dyDescent="0.3">
      <c r="B24" s="121"/>
      <c r="C24" s="113"/>
      <c r="D24" s="116"/>
      <c r="E24" s="151"/>
      <c r="F24" s="53"/>
      <c r="G24" s="54"/>
      <c r="H24" s="50"/>
      <c r="I24" s="54"/>
      <c r="J24" s="54"/>
      <c r="K24" s="50"/>
      <c r="L24" s="54"/>
      <c r="M24" s="54"/>
      <c r="N24" s="50"/>
      <c r="O24" s="102"/>
      <c r="P24" s="102"/>
      <c r="Q24" s="54"/>
      <c r="R24" s="50"/>
      <c r="S24" s="102"/>
      <c r="T24" s="102"/>
      <c r="U24" s="54"/>
      <c r="V24" s="50"/>
      <c r="W24" s="102"/>
      <c r="X24" s="102"/>
      <c r="Y24" s="54"/>
      <c r="Z24" s="50"/>
      <c r="AA24" s="134"/>
    </row>
    <row r="25" spans="2:27" ht="28.5" customHeight="1" x14ac:dyDescent="0.25">
      <c r="B25" s="121"/>
      <c r="C25" s="111" t="s">
        <v>78</v>
      </c>
      <c r="D25" s="115">
        <f>SUM(H25:H30,K25:K30,N25:N30,R25:R30,V25:V30,Z25:Z30)</f>
        <v>0</v>
      </c>
      <c r="E25" s="152" t="str">
        <f>IF(D25=0," ",IF(D25&gt;=29,"通過","未通過"))</f>
        <v xml:space="preserve"> </v>
      </c>
      <c r="F25" s="12" t="s">
        <v>56</v>
      </c>
      <c r="G25" s="36">
        <v>3</v>
      </c>
      <c r="H25" s="23"/>
      <c r="I25" s="36"/>
      <c r="J25" s="36"/>
      <c r="K25" s="23"/>
      <c r="L25" s="36" t="s">
        <v>55</v>
      </c>
      <c r="M25" s="36">
        <v>2</v>
      </c>
      <c r="N25" s="23"/>
      <c r="O25" s="106" t="s">
        <v>61</v>
      </c>
      <c r="P25" s="40" t="s">
        <v>59</v>
      </c>
      <c r="Q25" s="15">
        <v>3</v>
      </c>
      <c r="R25" s="23"/>
      <c r="S25" s="76" t="s">
        <v>62</v>
      </c>
      <c r="T25" s="76"/>
      <c r="U25" s="36">
        <v>3</v>
      </c>
      <c r="V25" s="23"/>
      <c r="W25" s="97" t="s">
        <v>62</v>
      </c>
      <c r="X25" s="97"/>
      <c r="Y25" s="36">
        <v>3</v>
      </c>
      <c r="Z25" s="23"/>
      <c r="AA25" s="132">
        <f>SUM(G25:G30,J25:J30,M25:M30,Q26:Q30,U25:U30,Y25:Y29)</f>
        <v>34</v>
      </c>
    </row>
    <row r="26" spans="2:27" s="34" customFormat="1" ht="28.5" customHeight="1" x14ac:dyDescent="0.25">
      <c r="B26" s="121"/>
      <c r="C26" s="112"/>
      <c r="D26" s="116"/>
      <c r="E26" s="153"/>
      <c r="F26" s="13"/>
      <c r="G26" s="37"/>
      <c r="H26" s="24"/>
      <c r="I26" s="37"/>
      <c r="J26" s="37"/>
      <c r="K26" s="24"/>
      <c r="L26" s="37"/>
      <c r="M26" s="37"/>
      <c r="N26" s="24"/>
      <c r="O26" s="107"/>
      <c r="P26" s="41" t="s">
        <v>60</v>
      </c>
      <c r="Q26" s="16">
        <v>3</v>
      </c>
      <c r="R26" s="24"/>
      <c r="S26" s="74" t="s">
        <v>63</v>
      </c>
      <c r="T26" s="74"/>
      <c r="U26" s="37">
        <v>3</v>
      </c>
      <c r="V26" s="24"/>
      <c r="W26" s="74" t="s">
        <v>63</v>
      </c>
      <c r="X26" s="74"/>
      <c r="Y26" s="37">
        <v>3</v>
      </c>
      <c r="Z26" s="24"/>
      <c r="AA26" s="133"/>
    </row>
    <row r="27" spans="2:27" ht="28.5" customHeight="1" x14ac:dyDescent="0.25">
      <c r="B27" s="121"/>
      <c r="C27" s="112"/>
      <c r="D27" s="116"/>
      <c r="E27" s="153"/>
      <c r="F27" s="13"/>
      <c r="G27" s="37"/>
      <c r="H27" s="24"/>
      <c r="I27" s="37"/>
      <c r="J27" s="37"/>
      <c r="K27" s="24"/>
      <c r="L27" s="37"/>
      <c r="M27" s="37"/>
      <c r="N27" s="24"/>
      <c r="O27" s="41"/>
      <c r="P27" s="41"/>
      <c r="Q27" s="16"/>
      <c r="R27" s="24"/>
      <c r="S27" s="56"/>
      <c r="T27" s="42"/>
      <c r="U27" s="37"/>
      <c r="V27" s="24"/>
      <c r="W27" s="37"/>
      <c r="X27" s="37"/>
      <c r="Y27" s="37"/>
      <c r="Z27" s="24"/>
      <c r="AA27" s="133"/>
    </row>
    <row r="28" spans="2:27" s="34" customFormat="1" ht="28.5" customHeight="1" x14ac:dyDescent="0.25">
      <c r="B28" s="121"/>
      <c r="C28" s="112"/>
      <c r="D28" s="116"/>
      <c r="E28" s="153"/>
      <c r="F28" s="13"/>
      <c r="G28" s="37"/>
      <c r="H28" s="24"/>
      <c r="I28" s="37"/>
      <c r="J28" s="37"/>
      <c r="K28" s="24"/>
      <c r="L28" s="37"/>
      <c r="M28" s="37"/>
      <c r="N28" s="24"/>
      <c r="O28" s="74" t="s">
        <v>55</v>
      </c>
      <c r="P28" s="74"/>
      <c r="Q28" s="37">
        <v>2</v>
      </c>
      <c r="R28" s="24"/>
      <c r="S28" s="74" t="s">
        <v>58</v>
      </c>
      <c r="T28" s="74"/>
      <c r="U28" s="37">
        <v>3</v>
      </c>
      <c r="V28" s="24"/>
      <c r="W28" s="74" t="s">
        <v>57</v>
      </c>
      <c r="X28" s="74"/>
      <c r="Y28" s="37">
        <v>3</v>
      </c>
      <c r="Z28" s="24"/>
      <c r="AA28" s="133"/>
    </row>
    <row r="29" spans="2:27" ht="28.5" customHeight="1" x14ac:dyDescent="0.25">
      <c r="B29" s="121"/>
      <c r="C29" s="112"/>
      <c r="D29" s="116"/>
      <c r="E29" s="153"/>
      <c r="F29" s="13"/>
      <c r="G29" s="37"/>
      <c r="H29" s="24"/>
      <c r="I29" s="37"/>
      <c r="J29" s="37"/>
      <c r="K29" s="24"/>
      <c r="L29" s="37"/>
      <c r="M29" s="37"/>
      <c r="N29" s="24"/>
      <c r="O29" s="74"/>
      <c r="P29" s="74"/>
      <c r="Q29" s="37"/>
      <c r="R29" s="24"/>
      <c r="S29" s="74" t="s">
        <v>54</v>
      </c>
      <c r="T29" s="74"/>
      <c r="U29" s="37">
        <v>2</v>
      </c>
      <c r="V29" s="24"/>
      <c r="W29" s="74" t="s">
        <v>58</v>
      </c>
      <c r="X29" s="74"/>
      <c r="Y29" s="37">
        <v>4</v>
      </c>
      <c r="Z29" s="24"/>
      <c r="AA29" s="133"/>
    </row>
    <row r="30" spans="2:27" ht="28.5" customHeight="1" thickBot="1" x14ac:dyDescent="0.3">
      <c r="B30" s="122"/>
      <c r="C30" s="113"/>
      <c r="D30" s="87"/>
      <c r="E30" s="154"/>
      <c r="F30" s="14"/>
      <c r="G30" s="38"/>
      <c r="H30" s="25"/>
      <c r="I30" s="38"/>
      <c r="J30" s="38"/>
      <c r="K30" s="25"/>
      <c r="L30" s="38"/>
      <c r="M30" s="38"/>
      <c r="N30" s="25"/>
      <c r="O30" s="75"/>
      <c r="P30" s="75"/>
      <c r="Q30" s="38"/>
      <c r="R30" s="25"/>
      <c r="S30" s="75"/>
      <c r="T30" s="75"/>
      <c r="U30" s="38"/>
      <c r="V30" s="25"/>
      <c r="W30" s="75"/>
      <c r="X30" s="75"/>
      <c r="Y30" s="38"/>
      <c r="Z30" s="25"/>
      <c r="AA30" s="145"/>
    </row>
    <row r="31" spans="2:27" x14ac:dyDescent="0.25">
      <c r="F31" s="55" t="s">
        <v>23</v>
      </c>
      <c r="G31" s="55"/>
      <c r="H31" s="1">
        <f>SUM(H4:H30)</f>
        <v>0</v>
      </c>
      <c r="I31" s="96" t="s">
        <v>23</v>
      </c>
      <c r="J31" s="96"/>
      <c r="K31" s="1">
        <f>SUM(K4:K30)</f>
        <v>0</v>
      </c>
      <c r="L31" s="96" t="s">
        <v>23</v>
      </c>
      <c r="M31" s="96"/>
      <c r="N31" s="1">
        <f>SUM(N4:N30)</f>
        <v>0</v>
      </c>
      <c r="O31" s="96" t="s">
        <v>23</v>
      </c>
      <c r="P31" s="96"/>
      <c r="Q31" s="96"/>
      <c r="R31" s="1">
        <f>SUM(R4:R30)</f>
        <v>0</v>
      </c>
      <c r="S31" s="96" t="s">
        <v>23</v>
      </c>
      <c r="T31" s="96"/>
      <c r="U31" s="96"/>
      <c r="V31" s="1">
        <f>SUM(V4:V30)</f>
        <v>0</v>
      </c>
      <c r="W31" s="96" t="s">
        <v>23</v>
      </c>
      <c r="X31" s="96"/>
      <c r="Y31" s="96"/>
      <c r="Z31" s="1">
        <f>SUM(Z4:Z30)</f>
        <v>0</v>
      </c>
    </row>
    <row r="34" spans="5:27" x14ac:dyDescent="0.25">
      <c r="E34" s="144" t="s">
        <v>103</v>
      </c>
      <c r="F34" s="144"/>
      <c r="G34" s="144"/>
      <c r="H34" s="144"/>
    </row>
    <row r="35" spans="5:27" x14ac:dyDescent="0.25">
      <c r="E35" s="144"/>
      <c r="F35" s="144"/>
      <c r="G35" s="144"/>
      <c r="H35" s="144"/>
    </row>
    <row r="36" spans="5:27" x14ac:dyDescent="0.25">
      <c r="E36" s="66"/>
      <c r="F36" s="66"/>
      <c r="G36" s="66"/>
      <c r="H36" s="66"/>
      <c r="I36" s="66"/>
      <c r="J36" s="66"/>
      <c r="K36" s="66"/>
      <c r="L36" s="66"/>
      <c r="T36" s="142" t="s">
        <v>104</v>
      </c>
      <c r="U36" s="143"/>
      <c r="V36" s="143"/>
      <c r="W36" s="143"/>
      <c r="X36" s="143"/>
      <c r="Y36" s="143"/>
      <c r="Z36" s="143"/>
      <c r="AA36" s="143"/>
    </row>
    <row r="37" spans="5:27" x14ac:dyDescent="0.25">
      <c r="E37" s="66" t="s">
        <v>64</v>
      </c>
      <c r="F37" s="66"/>
      <c r="G37" s="66"/>
      <c r="H37" s="66"/>
      <c r="I37" s="66"/>
      <c r="J37" s="66"/>
      <c r="K37" s="66"/>
      <c r="L37" s="66"/>
      <c r="T37" s="143"/>
      <c r="U37" s="143"/>
      <c r="V37" s="143"/>
      <c r="W37" s="143"/>
      <c r="X37" s="143"/>
      <c r="Y37" s="143"/>
      <c r="Z37" s="143"/>
      <c r="AA37" s="143"/>
    </row>
    <row r="38" spans="5:27" x14ac:dyDescent="0.25">
      <c r="E38" s="66" t="s">
        <v>105</v>
      </c>
      <c r="F38" s="66"/>
      <c r="G38" s="66"/>
      <c r="H38" s="66"/>
      <c r="I38" s="66"/>
      <c r="J38" s="66"/>
      <c r="K38" s="66"/>
      <c r="L38" s="66"/>
      <c r="T38" s="143"/>
      <c r="U38" s="143"/>
      <c r="V38" s="143"/>
      <c r="W38" s="143"/>
      <c r="X38" s="143"/>
      <c r="Y38" s="143"/>
      <c r="Z38" s="143"/>
      <c r="AA38" s="143"/>
    </row>
    <row r="39" spans="5:27" x14ac:dyDescent="0.25">
      <c r="E39" s="137" t="s">
        <v>72</v>
      </c>
      <c r="F39" s="43" t="s">
        <v>68</v>
      </c>
      <c r="G39" s="43" t="s">
        <v>69</v>
      </c>
      <c r="H39" s="43"/>
      <c r="I39" s="43" t="s">
        <v>70</v>
      </c>
      <c r="J39" s="43" t="s">
        <v>69</v>
      </c>
      <c r="K39" s="43"/>
      <c r="L39" s="43" t="s">
        <v>71</v>
      </c>
      <c r="M39" s="43"/>
      <c r="N39" s="43" t="s">
        <v>80</v>
      </c>
      <c r="O39" s="43">
        <v>100</v>
      </c>
      <c r="P39" s="43" t="s">
        <v>99</v>
      </c>
      <c r="T39" s="143"/>
      <c r="U39" s="143"/>
      <c r="V39" s="143"/>
      <c r="W39" s="143"/>
      <c r="X39" s="143"/>
      <c r="Y39" s="143"/>
      <c r="Z39" s="143"/>
      <c r="AA39" s="143"/>
    </row>
    <row r="40" spans="5:27" x14ac:dyDescent="0.25">
      <c r="E40" s="137"/>
      <c r="F40" s="67">
        <f>D4</f>
        <v>0</v>
      </c>
      <c r="G40" s="67"/>
      <c r="H40" s="67"/>
      <c r="I40" s="67">
        <f>D13</f>
        <v>0</v>
      </c>
      <c r="J40" s="67"/>
      <c r="K40" s="67"/>
      <c r="L40" s="67">
        <f>D15</f>
        <v>0</v>
      </c>
      <c r="M40" s="67"/>
      <c r="N40" s="67" t="s">
        <v>80</v>
      </c>
      <c r="O40" s="67">
        <f>F40+I40+L40</f>
        <v>0</v>
      </c>
      <c r="P40" s="73" t="str">
        <f>IF(O40=0," ",IF(O40&gt;=100,"通過","未通過"))</f>
        <v xml:space="preserve"> </v>
      </c>
      <c r="T40" s="143"/>
      <c r="U40" s="143"/>
      <c r="V40" s="143"/>
      <c r="W40" s="143"/>
      <c r="X40" s="143"/>
      <c r="Y40" s="143"/>
      <c r="Z40" s="143"/>
      <c r="AA40" s="143"/>
    </row>
    <row r="41" spans="5:27" x14ac:dyDescent="0.25">
      <c r="E41" s="44"/>
      <c r="F41" s="44"/>
      <c r="G41" s="44"/>
      <c r="H41" s="44"/>
      <c r="I41" s="44"/>
      <c r="J41" s="44"/>
      <c r="K41" s="44"/>
      <c r="L41" s="44"/>
    </row>
    <row r="42" spans="5:27" x14ac:dyDescent="0.25">
      <c r="E42" s="66" t="s">
        <v>73</v>
      </c>
      <c r="F42" s="66"/>
      <c r="G42" s="66"/>
      <c r="H42" s="66"/>
      <c r="I42" s="66"/>
      <c r="J42" s="66"/>
      <c r="K42" s="66"/>
      <c r="L42" s="66"/>
    </row>
    <row r="43" spans="5:27" s="44" customFormat="1" x14ac:dyDescent="0.25">
      <c r="E43" s="66"/>
      <c r="F43" s="66"/>
      <c r="G43" s="66"/>
      <c r="H43" s="66"/>
      <c r="I43" s="66"/>
      <c r="J43" s="66"/>
      <c r="K43" s="66"/>
      <c r="L43" s="66"/>
    </row>
    <row r="44" spans="5:27" x14ac:dyDescent="0.25">
      <c r="E44" s="66" t="s">
        <v>95</v>
      </c>
      <c r="F44" s="66"/>
      <c r="G44" s="66"/>
      <c r="H44" s="66"/>
      <c r="I44" s="66"/>
      <c r="J44" s="66"/>
      <c r="K44" s="66"/>
      <c r="L44" s="66"/>
    </row>
    <row r="45" spans="5:27" x14ac:dyDescent="0.25">
      <c r="E45" s="138" t="s">
        <v>91</v>
      </c>
      <c r="F45" s="68" t="s">
        <v>70</v>
      </c>
      <c r="G45" s="68" t="s">
        <v>69</v>
      </c>
      <c r="H45" s="68"/>
      <c r="I45" s="68" t="s">
        <v>71</v>
      </c>
      <c r="J45" s="68" t="s">
        <v>69</v>
      </c>
      <c r="K45" s="68"/>
      <c r="L45" s="68" t="s">
        <v>81</v>
      </c>
      <c r="M45" s="68" t="s">
        <v>69</v>
      </c>
      <c r="N45" s="68" t="s">
        <v>82</v>
      </c>
      <c r="O45" s="68" t="s">
        <v>69</v>
      </c>
      <c r="P45" s="68" t="s">
        <v>83</v>
      </c>
      <c r="Q45" s="68" t="s">
        <v>69</v>
      </c>
      <c r="R45" s="68" t="s">
        <v>84</v>
      </c>
      <c r="S45" s="68" t="s">
        <v>80</v>
      </c>
      <c r="T45" s="68">
        <v>80</v>
      </c>
      <c r="Y45" s="17"/>
      <c r="AA45" s="1"/>
    </row>
    <row r="46" spans="5:27" x14ac:dyDescent="0.25">
      <c r="E46" s="138"/>
      <c r="F46" s="67">
        <f>AA13</f>
        <v>18</v>
      </c>
      <c r="G46" s="67"/>
      <c r="H46" s="67"/>
      <c r="I46" s="67">
        <f>AA15</f>
        <v>27</v>
      </c>
      <c r="J46" s="67"/>
      <c r="K46" s="67"/>
      <c r="L46" s="67">
        <f>AA18</f>
        <v>0</v>
      </c>
      <c r="M46" s="67"/>
      <c r="N46" s="67">
        <f>AA19</f>
        <v>23</v>
      </c>
      <c r="O46" s="67"/>
      <c r="P46" s="67">
        <f>AA22</f>
        <v>4</v>
      </c>
      <c r="Q46" s="67"/>
      <c r="R46" s="67">
        <f>AA25</f>
        <v>34</v>
      </c>
      <c r="S46" s="67"/>
      <c r="T46" s="67">
        <f>SUM(F46:S46)</f>
        <v>106</v>
      </c>
      <c r="Y46" s="17"/>
      <c r="AA46" s="1"/>
    </row>
    <row r="47" spans="5:27" x14ac:dyDescent="0.25">
      <c r="E47" s="44"/>
      <c r="F47" s="44"/>
      <c r="G47" s="44"/>
      <c r="H47" s="44"/>
      <c r="I47" s="44"/>
      <c r="J47" s="44"/>
      <c r="K47" s="44"/>
      <c r="L47" s="44"/>
    </row>
    <row r="48" spans="5:27" x14ac:dyDescent="0.25">
      <c r="E48" s="44"/>
      <c r="F48" s="44"/>
      <c r="G48" s="44"/>
      <c r="H48" s="44"/>
      <c r="I48" s="44"/>
      <c r="J48" s="44"/>
      <c r="K48" s="44"/>
      <c r="L48" s="44"/>
    </row>
    <row r="49" spans="5:29" x14ac:dyDescent="0.25">
      <c r="E49" s="66" t="s">
        <v>97</v>
      </c>
      <c r="F49" s="66"/>
      <c r="G49" s="66"/>
      <c r="H49" s="66"/>
      <c r="I49" s="66"/>
      <c r="J49" s="66"/>
      <c r="K49" s="66"/>
      <c r="L49" s="66"/>
    </row>
    <row r="50" spans="5:29" ht="33" x14ac:dyDescent="0.25">
      <c r="E50" s="139" t="s">
        <v>92</v>
      </c>
      <c r="F50" s="69" t="s">
        <v>70</v>
      </c>
      <c r="G50" s="69" t="s">
        <v>69</v>
      </c>
      <c r="H50" s="69"/>
      <c r="I50" s="69" t="s">
        <v>71</v>
      </c>
      <c r="J50" s="69" t="s">
        <v>69</v>
      </c>
      <c r="K50" s="69"/>
      <c r="L50" s="69" t="s">
        <v>81</v>
      </c>
      <c r="M50" s="69" t="s">
        <v>69</v>
      </c>
      <c r="N50" s="69" t="s">
        <v>82</v>
      </c>
      <c r="O50" s="69" t="s">
        <v>69</v>
      </c>
      <c r="P50" s="69" t="s">
        <v>83</v>
      </c>
      <c r="Q50" s="69" t="s">
        <v>69</v>
      </c>
      <c r="R50" s="69" t="s">
        <v>84</v>
      </c>
      <c r="S50" s="69" t="s">
        <v>80</v>
      </c>
      <c r="T50" s="69">
        <v>60</v>
      </c>
      <c r="U50" s="72" t="s">
        <v>100</v>
      </c>
    </row>
    <row r="51" spans="5:29" x14ac:dyDescent="0.25">
      <c r="E51" s="139"/>
      <c r="F51" s="67">
        <f>D13</f>
        <v>0</v>
      </c>
      <c r="G51" s="67"/>
      <c r="H51" s="67"/>
      <c r="I51" s="67">
        <f>D15</f>
        <v>0</v>
      </c>
      <c r="J51" s="67"/>
      <c r="K51" s="67"/>
      <c r="L51" s="67">
        <f>D18</f>
        <v>0</v>
      </c>
      <c r="M51" s="67"/>
      <c r="N51" s="67">
        <f>D19</f>
        <v>0</v>
      </c>
      <c r="O51" s="67"/>
      <c r="P51" s="67">
        <f>D22</f>
        <v>0</v>
      </c>
      <c r="Q51" s="67"/>
      <c r="R51" s="67">
        <f>D25</f>
        <v>0</v>
      </c>
      <c r="S51" s="67"/>
      <c r="T51" s="67">
        <f>SUM(F51:S51)</f>
        <v>0</v>
      </c>
      <c r="U51" s="73" t="str">
        <f>IF(T51=0," ",IF(T51&gt;=60,"通過","未通過"))</f>
        <v xml:space="preserve"> </v>
      </c>
    </row>
    <row r="52" spans="5:29" x14ac:dyDescent="0.25">
      <c r="E52" s="44"/>
      <c r="F52" s="44"/>
      <c r="G52" s="44"/>
      <c r="H52" s="44"/>
      <c r="I52" s="44"/>
      <c r="J52" s="44"/>
      <c r="K52" s="44"/>
      <c r="L52" s="44"/>
    </row>
    <row r="53" spans="5:29" x14ac:dyDescent="0.25">
      <c r="E53" s="66" t="s">
        <v>96</v>
      </c>
      <c r="F53" s="66"/>
      <c r="G53" s="66"/>
      <c r="H53" s="66"/>
      <c r="I53" s="66"/>
      <c r="J53" s="66"/>
      <c r="K53" s="66"/>
      <c r="L53" s="66"/>
    </row>
    <row r="54" spans="5:29" x14ac:dyDescent="0.25">
      <c r="E54" s="140" t="s">
        <v>93</v>
      </c>
      <c r="F54" s="70" t="s">
        <v>71</v>
      </c>
      <c r="G54" s="70" t="s">
        <v>69</v>
      </c>
      <c r="H54" s="70"/>
      <c r="I54" s="70" t="s">
        <v>82</v>
      </c>
      <c r="J54" s="70" t="s">
        <v>69</v>
      </c>
      <c r="K54" s="70"/>
      <c r="L54" s="70" t="s">
        <v>84</v>
      </c>
      <c r="M54" s="70" t="s">
        <v>80</v>
      </c>
      <c r="N54" s="70">
        <v>45</v>
      </c>
      <c r="O54" s="70"/>
      <c r="P54" s="70" t="s">
        <v>99</v>
      </c>
      <c r="S54" s="17"/>
      <c r="AA54" s="1"/>
    </row>
    <row r="55" spans="5:29" x14ac:dyDescent="0.25">
      <c r="E55" s="140"/>
      <c r="F55" s="67">
        <f>D15</f>
        <v>0</v>
      </c>
      <c r="G55" s="67"/>
      <c r="H55" s="67"/>
      <c r="I55" s="67">
        <f>D19</f>
        <v>0</v>
      </c>
      <c r="J55" s="67"/>
      <c r="K55" s="67"/>
      <c r="L55" s="67">
        <f>D25</f>
        <v>0</v>
      </c>
      <c r="M55" s="67"/>
      <c r="N55" s="67">
        <f>SUM(F55:L55)</f>
        <v>0</v>
      </c>
      <c r="O55" s="67"/>
      <c r="P55" s="73" t="str">
        <f>IF(N55=0," ",IF(N55&gt;=45,"通過","未通過"))</f>
        <v xml:space="preserve"> </v>
      </c>
      <c r="S55" s="17"/>
      <c r="AA55" s="1"/>
    </row>
    <row r="56" spans="5:29" x14ac:dyDescent="0.25">
      <c r="E56" s="44"/>
      <c r="F56" s="44"/>
      <c r="G56" s="44"/>
      <c r="H56" s="44"/>
      <c r="I56" s="44"/>
      <c r="J56" s="44"/>
      <c r="K56" s="44"/>
      <c r="L56" s="44"/>
    </row>
    <row r="57" spans="5:29" x14ac:dyDescent="0.25">
      <c r="E57" s="66" t="s">
        <v>79</v>
      </c>
      <c r="F57" s="66"/>
      <c r="G57" s="66"/>
      <c r="H57" s="66"/>
      <c r="I57" s="66"/>
      <c r="J57" s="66"/>
      <c r="K57" s="66"/>
      <c r="L57" s="66"/>
    </row>
    <row r="58" spans="5:29" x14ac:dyDescent="0.25">
      <c r="E58" s="141" t="s">
        <v>94</v>
      </c>
      <c r="F58" s="71" t="s">
        <v>85</v>
      </c>
      <c r="G58" s="71"/>
      <c r="H58" s="71" t="s">
        <v>69</v>
      </c>
      <c r="I58" s="135" t="s">
        <v>86</v>
      </c>
      <c r="J58" s="135"/>
      <c r="K58" s="71" t="s">
        <v>69</v>
      </c>
      <c r="L58" s="135" t="s">
        <v>87</v>
      </c>
      <c r="M58" s="135"/>
      <c r="N58" s="71" t="s">
        <v>69</v>
      </c>
      <c r="O58" s="135" t="s">
        <v>88</v>
      </c>
      <c r="P58" s="135"/>
      <c r="Q58" s="135"/>
      <c r="R58" s="71" t="s">
        <v>69</v>
      </c>
      <c r="S58" s="135" t="s">
        <v>89</v>
      </c>
      <c r="T58" s="135"/>
      <c r="U58" s="135"/>
      <c r="V58" s="71" t="s">
        <v>69</v>
      </c>
      <c r="W58" s="135" t="s">
        <v>90</v>
      </c>
      <c r="X58" s="135"/>
      <c r="Y58" s="135"/>
      <c r="Z58" s="71" t="s">
        <v>80</v>
      </c>
      <c r="AA58" s="135">
        <v>160</v>
      </c>
      <c r="AB58" s="135"/>
      <c r="AC58" s="71" t="s">
        <v>99</v>
      </c>
    </row>
    <row r="59" spans="5:29" x14ac:dyDescent="0.25">
      <c r="E59" s="141"/>
      <c r="F59" s="67">
        <f>H31</f>
        <v>0</v>
      </c>
      <c r="G59" s="67"/>
      <c r="H59" s="67"/>
      <c r="I59" s="67">
        <f>K31</f>
        <v>0</v>
      </c>
      <c r="J59" s="67"/>
      <c r="K59" s="67"/>
      <c r="L59" s="67">
        <f>N31</f>
        <v>0</v>
      </c>
      <c r="M59" s="67"/>
      <c r="N59" s="67"/>
      <c r="O59" s="67"/>
      <c r="P59" s="67">
        <f>R31</f>
        <v>0</v>
      </c>
      <c r="Q59" s="67"/>
      <c r="R59" s="67"/>
      <c r="S59" s="67"/>
      <c r="T59" s="67">
        <f>V31</f>
        <v>0</v>
      </c>
      <c r="U59" s="67"/>
      <c r="V59" s="67"/>
      <c r="W59" s="67"/>
      <c r="X59" s="67">
        <f>Z31</f>
        <v>0</v>
      </c>
      <c r="Y59" s="67"/>
      <c r="Z59" s="67" t="s">
        <v>80</v>
      </c>
      <c r="AA59" s="136">
        <f>F59+I59+L59+P59+T59+X59</f>
        <v>0</v>
      </c>
      <c r="AB59" s="136"/>
      <c r="AC59" s="73" t="str">
        <f>IF(AA59=0," ",IF(AA59&gt;=160,"通過","未通過"))</f>
        <v xml:space="preserve"> </v>
      </c>
    </row>
    <row r="60" spans="5:29" x14ac:dyDescent="0.25">
      <c r="E60" s="1"/>
      <c r="H60" s="17"/>
    </row>
  </sheetData>
  <sheetProtection password="CC6B" sheet="1" objects="1" scenarios="1" selectLockedCells="1"/>
  <mergeCells count="132">
    <mergeCell ref="AA58:AB58"/>
    <mergeCell ref="AA59:AB59"/>
    <mergeCell ref="E39:E40"/>
    <mergeCell ref="E45:E46"/>
    <mergeCell ref="E50:E51"/>
    <mergeCell ref="E54:E55"/>
    <mergeCell ref="E58:E59"/>
    <mergeCell ref="T36:AA40"/>
    <mergeCell ref="B2:E2"/>
    <mergeCell ref="E34:H35"/>
    <mergeCell ref="I58:J58"/>
    <mergeCell ref="L58:M58"/>
    <mergeCell ref="O58:Q58"/>
    <mergeCell ref="S58:U58"/>
    <mergeCell ref="W58:Y58"/>
    <mergeCell ref="AA25:AA30"/>
    <mergeCell ref="E4:E12"/>
    <mergeCell ref="E13:E14"/>
    <mergeCell ref="E15:E16"/>
    <mergeCell ref="E19:E21"/>
    <mergeCell ref="E22:E24"/>
    <mergeCell ref="E25:E30"/>
    <mergeCell ref="O11:P11"/>
    <mergeCell ref="AA4:AA12"/>
    <mergeCell ref="O13:P13"/>
    <mergeCell ref="D25:D30"/>
    <mergeCell ref="D4:D12"/>
    <mergeCell ref="AA13:AA14"/>
    <mergeCell ref="AA15:AA16"/>
    <mergeCell ref="AA19:AA21"/>
    <mergeCell ref="AA22:AA24"/>
    <mergeCell ref="S22:T22"/>
    <mergeCell ref="S21:T21"/>
    <mergeCell ref="W19:X19"/>
    <mergeCell ref="S17:T17"/>
    <mergeCell ref="W6:X6"/>
    <mergeCell ref="S14:T14"/>
    <mergeCell ref="S11:T11"/>
    <mergeCell ref="S9:T9"/>
    <mergeCell ref="S10:T10"/>
    <mergeCell ref="S13:T13"/>
    <mergeCell ref="O2:P2"/>
    <mergeCell ref="O4:P4"/>
    <mergeCell ref="O5:P5"/>
    <mergeCell ref="O6:P6"/>
    <mergeCell ref="O7:P7"/>
    <mergeCell ref="O8:P8"/>
    <mergeCell ref="O9:P9"/>
    <mergeCell ref="O10:P10"/>
    <mergeCell ref="O12:P12"/>
    <mergeCell ref="C22:C24"/>
    <mergeCell ref="D19:D21"/>
    <mergeCell ref="D22:D24"/>
    <mergeCell ref="C19:C21"/>
    <mergeCell ref="B22:B30"/>
    <mergeCell ref="C4:C12"/>
    <mergeCell ref="C13:C14"/>
    <mergeCell ref="C15:C16"/>
    <mergeCell ref="C25:C30"/>
    <mergeCell ref="I31:J31"/>
    <mergeCell ref="L31:M31"/>
    <mergeCell ref="O15:P15"/>
    <mergeCell ref="O16:P16"/>
    <mergeCell ref="O17:P17"/>
    <mergeCell ref="O18:P18"/>
    <mergeCell ref="O19:P19"/>
    <mergeCell ref="O31:Q31"/>
    <mergeCell ref="O25:O26"/>
    <mergeCell ref="O21:P21"/>
    <mergeCell ref="O22:P22"/>
    <mergeCell ref="O23:P23"/>
    <mergeCell ref="O24:P24"/>
    <mergeCell ref="S31:U31"/>
    <mergeCell ref="W31:Y31"/>
    <mergeCell ref="W25:X25"/>
    <mergeCell ref="O29:P29"/>
    <mergeCell ref="O30:P30"/>
    <mergeCell ref="S30:T30"/>
    <mergeCell ref="W21:X21"/>
    <mergeCell ref="W22:X22"/>
    <mergeCell ref="W7:X7"/>
    <mergeCell ref="W8:X8"/>
    <mergeCell ref="W9:X9"/>
    <mergeCell ref="W10:X10"/>
    <mergeCell ref="W18:X18"/>
    <mergeCell ref="W12:X12"/>
    <mergeCell ref="W15:X15"/>
    <mergeCell ref="W13:X13"/>
    <mergeCell ref="W14:X14"/>
    <mergeCell ref="W16:X16"/>
    <mergeCell ref="W17:X17"/>
    <mergeCell ref="W11:X11"/>
    <mergeCell ref="W23:X23"/>
    <mergeCell ref="W24:X24"/>
    <mergeCell ref="S23:T23"/>
    <mergeCell ref="S24:T24"/>
    <mergeCell ref="S3:T3"/>
    <mergeCell ref="S19:T19"/>
    <mergeCell ref="S18:T18"/>
    <mergeCell ref="B4:B16"/>
    <mergeCell ref="W1:Z1"/>
    <mergeCell ref="B1:V1"/>
    <mergeCell ref="D13:D14"/>
    <mergeCell ref="D15:D16"/>
    <mergeCell ref="S16:T16"/>
    <mergeCell ref="W5:X5"/>
    <mergeCell ref="S15:T15"/>
    <mergeCell ref="S12:T12"/>
    <mergeCell ref="S7:T7"/>
    <mergeCell ref="S6:T6"/>
    <mergeCell ref="S5:T5"/>
    <mergeCell ref="S8:T8"/>
    <mergeCell ref="W2:X2"/>
    <mergeCell ref="W3:X3"/>
    <mergeCell ref="W4:X4"/>
    <mergeCell ref="S4:T4"/>
    <mergeCell ref="S2:T2"/>
    <mergeCell ref="O14:P14"/>
    <mergeCell ref="B17:B21"/>
    <mergeCell ref="O3:P3"/>
    <mergeCell ref="W29:X29"/>
    <mergeCell ref="O28:P28"/>
    <mergeCell ref="W30:X30"/>
    <mergeCell ref="S26:T26"/>
    <mergeCell ref="S28:T28"/>
    <mergeCell ref="W28:X28"/>
    <mergeCell ref="S25:T25"/>
    <mergeCell ref="O20:P20"/>
    <mergeCell ref="S20:T20"/>
    <mergeCell ref="W20:X20"/>
    <mergeCell ref="W26:X26"/>
    <mergeCell ref="S29:T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108普資訊科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2022-05-11T13:55:29Z</dcterms:modified>
</cp:coreProperties>
</file>